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8915" windowHeight="8520" activeTab="1"/>
  </bookViews>
  <sheets>
    <sheet name="Prorrata General" sheetId="1" r:id="rId1"/>
    <sheet name="Prorrata Especial" sheetId="2" r:id="rId2"/>
  </sheets>
  <calcPr calcId="144525"/>
</workbook>
</file>

<file path=xl/calcChain.xml><?xml version="1.0" encoding="utf-8"?>
<calcChain xmlns="http://schemas.openxmlformats.org/spreadsheetml/2006/main">
  <c r="E5" i="2" l="1"/>
  <c r="E4" i="2"/>
  <c r="E3" i="2"/>
  <c r="E2" i="2"/>
  <c r="B16" i="2"/>
  <c r="E12" i="2"/>
  <c r="B15" i="2" s="1"/>
  <c r="B14" i="2"/>
  <c r="A14" i="2"/>
  <c r="E11" i="2"/>
  <c r="D11" i="2"/>
  <c r="B11" i="2"/>
  <c r="E10" i="2"/>
  <c r="D10" i="2"/>
  <c r="B10" i="2"/>
  <c r="D5" i="2"/>
  <c r="D3" i="2"/>
  <c r="D4" i="2"/>
  <c r="D2" i="2"/>
  <c r="C5" i="2"/>
  <c r="G15" i="1"/>
  <c r="G13" i="1"/>
  <c r="H12" i="1"/>
  <c r="H11" i="1"/>
  <c r="H10" i="1"/>
  <c r="H13" i="1" s="1"/>
  <c r="G16" i="1" s="1"/>
  <c r="I5" i="1"/>
  <c r="H5" i="1"/>
  <c r="H4" i="1"/>
  <c r="C11" i="1"/>
  <c r="C12" i="1"/>
  <c r="C10" i="1"/>
  <c r="C13" i="1" s="1"/>
  <c r="D5" i="1"/>
  <c r="B6" i="1"/>
  <c r="B13" i="1"/>
  <c r="G17" i="1" l="1"/>
  <c r="B16" i="1"/>
  <c r="B17" i="1" s="1"/>
</calcChain>
</file>

<file path=xl/sharedStrings.xml><?xml version="1.0" encoding="utf-8"?>
<sst xmlns="http://schemas.openxmlformats.org/spreadsheetml/2006/main" count="31" uniqueCount="24">
  <si>
    <t>Prorrata General</t>
  </si>
  <si>
    <t>Servicios Publicos</t>
  </si>
  <si>
    <t xml:space="preserve">Alquiler </t>
  </si>
  <si>
    <t>Servicios Contables</t>
  </si>
  <si>
    <t>ventas gravadas</t>
  </si>
  <si>
    <t>ventas exentas</t>
  </si>
  <si>
    <t>IVA soportado</t>
  </si>
  <si>
    <t>IVA deducible</t>
  </si>
  <si>
    <t>RESULTADO</t>
  </si>
  <si>
    <t>diciembre cierres</t>
  </si>
  <si>
    <t>IVA neto pagado</t>
  </si>
  <si>
    <t>IVA deducible real</t>
  </si>
  <si>
    <t>sobre aplicación</t>
  </si>
  <si>
    <t xml:space="preserve">si es positivo se le debe hacienda al final del año </t>
  </si>
  <si>
    <t>Ventas gravadas</t>
  </si>
  <si>
    <t>Ventas exentas</t>
  </si>
  <si>
    <t>Total de ventas</t>
  </si>
  <si>
    <t>gastos 2019</t>
  </si>
  <si>
    <t>IVA DEDUCIBLE</t>
  </si>
  <si>
    <t>IVA DEDUCIBLE 13%</t>
  </si>
  <si>
    <t>IVA DEDUCIBLE 1%</t>
  </si>
  <si>
    <t xml:space="preserve">TOTAL DE IVA DEDUCIBLE </t>
  </si>
  <si>
    <t>&gt; SE VA AL COSTO</t>
  </si>
  <si>
    <t>VENTAS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</si>
</sst>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2" fontId="0" fillId="0" borderId="0" xfId="0" applyNumberFormat="1"/>
    <xf numFmtId="0" fontId="0" fillId="0" borderId="0" xfId="0" applyBorder="1"/>
    <xf numFmtId="43" fontId="0" fillId="0" borderId="0" xfId="1" applyFont="1"/>
    <xf numFmtId="43" fontId="0" fillId="0" borderId="1" xfId="1" applyFont="1" applyBorder="1"/>
    <xf numFmtId="43" fontId="0" fillId="0" borderId="0" xfId="1" applyFont="1" applyBorder="1"/>
    <xf numFmtId="43" fontId="2" fillId="0" borderId="0" xfId="1" applyFont="1"/>
    <xf numFmtId="0" fontId="0" fillId="2" borderId="0" xfId="0" applyFill="1"/>
    <xf numFmtId="43" fontId="0" fillId="0" borderId="0" xfId="0" applyNumberFormat="1"/>
    <xf numFmtId="9" fontId="0" fillId="0" borderId="0" xfId="0" applyNumberFormat="1"/>
    <xf numFmtId="9" fontId="0" fillId="0" borderId="0" xfId="1" applyNumberFormat="1" applyFont="1"/>
    <xf numFmtId="43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19" sqref="B19"/>
    </sheetView>
  </sheetViews>
  <sheetFormatPr baseColWidth="10" defaultRowHeight="15" x14ac:dyDescent="0.25"/>
  <cols>
    <col min="1" max="1" width="18.28515625" bestFit="1" customWidth="1"/>
    <col min="3" max="3" width="13.5703125" bestFit="1" customWidth="1"/>
    <col min="5" max="5" width="12.5703125" style="8" bestFit="1" customWidth="1"/>
    <col min="6" max="6" width="17.140625" bestFit="1" customWidth="1"/>
    <col min="8" max="8" width="15.5703125" bestFit="1" customWidth="1"/>
    <col min="10" max="10" width="11.42578125" style="8"/>
  </cols>
  <sheetData>
    <row r="1" spans="1:9" x14ac:dyDescent="0.25">
      <c r="A1" t="s">
        <v>0</v>
      </c>
    </row>
    <row r="2" spans="1:9" x14ac:dyDescent="0.25">
      <c r="B2" s="1">
        <v>2018</v>
      </c>
      <c r="G2">
        <v>2019</v>
      </c>
    </row>
    <row r="3" spans="1:9" x14ac:dyDescent="0.25">
      <c r="B3" s="1"/>
    </row>
    <row r="4" spans="1:9" x14ac:dyDescent="0.25">
      <c r="A4" t="s">
        <v>4</v>
      </c>
      <c r="B4" s="4">
        <v>3000</v>
      </c>
      <c r="C4">
        <v>3000</v>
      </c>
      <c r="F4" t="s">
        <v>4</v>
      </c>
      <c r="G4" s="4">
        <v>4000</v>
      </c>
      <c r="H4" s="9">
        <f>+G4</f>
        <v>4000</v>
      </c>
    </row>
    <row r="5" spans="1:9" x14ac:dyDescent="0.25">
      <c r="A5" t="s">
        <v>5</v>
      </c>
      <c r="B5" s="4">
        <v>500</v>
      </c>
      <c r="C5" s="3">
        <v>3500</v>
      </c>
      <c r="D5" s="2">
        <f>+C4/C5*100</f>
        <v>85.714285714285708</v>
      </c>
      <c r="F5" t="s">
        <v>5</v>
      </c>
      <c r="G5" s="4">
        <v>1000</v>
      </c>
      <c r="H5" s="9">
        <f>+G6</f>
        <v>5000</v>
      </c>
      <c r="I5" s="9">
        <f>+H4/H5*100</f>
        <v>80</v>
      </c>
    </row>
    <row r="6" spans="1:9" x14ac:dyDescent="0.25">
      <c r="B6" s="5">
        <f>SUM(B4:B5)</f>
        <v>3500</v>
      </c>
      <c r="G6" s="4">
        <v>5000</v>
      </c>
    </row>
    <row r="8" spans="1:9" x14ac:dyDescent="0.25">
      <c r="B8" s="1">
        <v>2019</v>
      </c>
      <c r="F8" s="8"/>
      <c r="G8" s="8"/>
      <c r="H8" s="8"/>
      <c r="I8" s="8"/>
    </row>
    <row r="9" spans="1:9" x14ac:dyDescent="0.25">
      <c r="F9" t="s">
        <v>9</v>
      </c>
    </row>
    <row r="10" spans="1:9" x14ac:dyDescent="0.25">
      <c r="A10" t="s">
        <v>1</v>
      </c>
      <c r="B10" s="4">
        <v>1000</v>
      </c>
      <c r="C10" s="4">
        <f>+B10*0.13</f>
        <v>130</v>
      </c>
      <c r="F10" t="s">
        <v>1</v>
      </c>
      <c r="G10" s="4">
        <v>1000</v>
      </c>
      <c r="H10" s="4">
        <f>+G10*0.13</f>
        <v>130</v>
      </c>
    </row>
    <row r="11" spans="1:9" x14ac:dyDescent="0.25">
      <c r="A11" t="s">
        <v>2</v>
      </c>
      <c r="B11" s="4">
        <v>500</v>
      </c>
      <c r="C11" s="4">
        <f t="shared" ref="C11:C12" si="0">+B11*0.13</f>
        <v>65</v>
      </c>
      <c r="F11" t="s">
        <v>2</v>
      </c>
      <c r="G11" s="4">
        <v>500</v>
      </c>
      <c r="H11" s="4">
        <f t="shared" ref="H11:H12" si="1">+G11*0.13</f>
        <v>65</v>
      </c>
    </row>
    <row r="12" spans="1:9" x14ac:dyDescent="0.25">
      <c r="A12" t="s">
        <v>3</v>
      </c>
      <c r="B12" s="6">
        <v>1000</v>
      </c>
      <c r="C12" s="4">
        <f t="shared" si="0"/>
        <v>130</v>
      </c>
      <c r="F12" t="s">
        <v>3</v>
      </c>
      <c r="G12" s="6">
        <v>1000</v>
      </c>
      <c r="H12" s="4">
        <f t="shared" si="1"/>
        <v>130</v>
      </c>
    </row>
    <row r="13" spans="1:9" x14ac:dyDescent="0.25">
      <c r="B13" s="5">
        <f>SUM(B10:B12)</f>
        <v>2500</v>
      </c>
      <c r="C13" s="5">
        <f>SUM(C10:C12)</f>
        <v>325</v>
      </c>
      <c r="G13" s="5">
        <f>SUM(G10:G12)</f>
        <v>2500</v>
      </c>
      <c r="H13" s="5">
        <f>SUM(H10:H12)</f>
        <v>325</v>
      </c>
    </row>
    <row r="15" spans="1:9" x14ac:dyDescent="0.25">
      <c r="B15" s="4">
        <v>325</v>
      </c>
      <c r="C15" t="s">
        <v>6</v>
      </c>
      <c r="G15" s="4">
        <f>+B16</f>
        <v>278.57142857142856</v>
      </c>
      <c r="H15" t="s">
        <v>10</v>
      </c>
    </row>
    <row r="16" spans="1:9" x14ac:dyDescent="0.25">
      <c r="B16" s="4">
        <f>+C13*D5/100</f>
        <v>278.57142857142856</v>
      </c>
      <c r="C16" t="s">
        <v>7</v>
      </c>
      <c r="G16" s="4">
        <f>+H13*I5/100</f>
        <v>260</v>
      </c>
      <c r="H16" t="s">
        <v>11</v>
      </c>
    </row>
    <row r="17" spans="2:8" x14ac:dyDescent="0.25">
      <c r="B17" s="7">
        <f>+B15-B16</f>
        <v>46.428571428571445</v>
      </c>
      <c r="C17" t="s">
        <v>8</v>
      </c>
      <c r="G17" s="7">
        <f>+G15-G16</f>
        <v>18.571428571428555</v>
      </c>
      <c r="H17" t="s">
        <v>12</v>
      </c>
    </row>
    <row r="18" spans="2:8" x14ac:dyDescent="0.25">
      <c r="F18" t="s">
        <v>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5" sqref="E5"/>
    </sheetView>
  </sheetViews>
  <sheetFormatPr baseColWidth="10" defaultRowHeight="15" x14ac:dyDescent="0.25"/>
  <cols>
    <col min="1" max="1" width="29.85546875" customWidth="1"/>
    <col min="3" max="3" width="11.42578125" style="4"/>
  </cols>
  <sheetData>
    <row r="1" spans="1:5" x14ac:dyDescent="0.25">
      <c r="A1" s="1" t="s">
        <v>23</v>
      </c>
    </row>
    <row r="2" spans="1:5" x14ac:dyDescent="0.25">
      <c r="A2" t="s">
        <v>14</v>
      </c>
      <c r="B2" s="10">
        <v>0.13</v>
      </c>
      <c r="C2" s="4">
        <v>2000</v>
      </c>
      <c r="D2" s="9">
        <f>+C2/C$5*100</f>
        <v>57.142857142857139</v>
      </c>
      <c r="E2" s="9">
        <f>+B2*C2</f>
        <v>260</v>
      </c>
    </row>
    <row r="3" spans="1:5" x14ac:dyDescent="0.25">
      <c r="A3" t="s">
        <v>14</v>
      </c>
      <c r="B3" s="10">
        <v>0.01</v>
      </c>
      <c r="C3" s="4">
        <v>1000</v>
      </c>
      <c r="D3" s="9">
        <f t="shared" ref="D3:D4" si="0">+C3/C$5*100</f>
        <v>28.571428571428569</v>
      </c>
      <c r="E3" s="9">
        <f>+B3*C3</f>
        <v>10</v>
      </c>
    </row>
    <row r="4" spans="1:5" x14ac:dyDescent="0.25">
      <c r="A4" t="s">
        <v>15</v>
      </c>
      <c r="B4" s="10">
        <v>0</v>
      </c>
      <c r="C4" s="4">
        <v>500</v>
      </c>
      <c r="D4" s="9">
        <f t="shared" si="0"/>
        <v>14.285714285714285</v>
      </c>
      <c r="E4" s="9">
        <f>+B4*C4</f>
        <v>0</v>
      </c>
    </row>
    <row r="5" spans="1:5" x14ac:dyDescent="0.25">
      <c r="A5" s="1" t="s">
        <v>16</v>
      </c>
      <c r="C5" s="7">
        <f>SUM(C2:C4)</f>
        <v>3500</v>
      </c>
      <c r="D5" s="9">
        <f>SUM(D2:D4)</f>
        <v>100</v>
      </c>
      <c r="E5" s="9">
        <f>SUM(E2:E4)</f>
        <v>270</v>
      </c>
    </row>
    <row r="8" spans="1:5" x14ac:dyDescent="0.25">
      <c r="A8" s="1" t="s">
        <v>17</v>
      </c>
    </row>
    <row r="10" spans="1:5" x14ac:dyDescent="0.25">
      <c r="A10" t="s">
        <v>19</v>
      </c>
      <c r="B10" s="9">
        <f>+'Prorrata General'!B13</f>
        <v>2500</v>
      </c>
      <c r="C10" s="11">
        <v>0.13</v>
      </c>
      <c r="D10" s="9">
        <f>+D2</f>
        <v>57.142857142857139</v>
      </c>
      <c r="E10" s="12">
        <f>+B10*C10*D10/100</f>
        <v>185.71428571428569</v>
      </c>
    </row>
    <row r="11" spans="1:5" x14ac:dyDescent="0.25">
      <c r="A11" t="s">
        <v>20</v>
      </c>
      <c r="B11" s="9">
        <f>+'Prorrata General'!B13</f>
        <v>2500</v>
      </c>
      <c r="C11" s="11">
        <v>0.01</v>
      </c>
      <c r="D11" s="9">
        <f>+D3</f>
        <v>28.571428571428569</v>
      </c>
      <c r="E11" s="12">
        <f>+B11*C11*D11/100</f>
        <v>7.1428571428571423</v>
      </c>
    </row>
    <row r="12" spans="1:5" x14ac:dyDescent="0.25">
      <c r="A12" t="s">
        <v>21</v>
      </c>
      <c r="E12" s="9">
        <f>185.71+7.14</f>
        <v>192.85</v>
      </c>
    </row>
    <row r="14" spans="1:5" x14ac:dyDescent="0.25">
      <c r="A14" t="str">
        <f>+'Prorrata General'!C15</f>
        <v>IVA soportado</v>
      </c>
      <c r="B14" s="9">
        <f>+'Prorrata General'!B15</f>
        <v>325</v>
      </c>
    </row>
    <row r="15" spans="1:5" x14ac:dyDescent="0.25">
      <c r="A15" t="s">
        <v>18</v>
      </c>
      <c r="B15" s="9">
        <f>+E12</f>
        <v>192.85</v>
      </c>
    </row>
    <row r="16" spans="1:5" x14ac:dyDescent="0.25">
      <c r="A16" t="s">
        <v>8</v>
      </c>
      <c r="B16" s="9">
        <f>+B14-B15</f>
        <v>132.15</v>
      </c>
      <c r="C16" s="4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Prorrata General</vt:lpstr>
      <vt:lpstr>Prorrata Especial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Terminal</dc:creator>
  <cp:lastModifiedBy>Terminal</cp:lastModifiedBy>
  <dcterms:created xsi:type="dcterms:W3CDTF">2019-06-05T16:40:20Z</dcterms:created>
  <dcterms:modified xsi:type="dcterms:W3CDTF">2019-06-05T17:38:47Z</dcterms:modified>
</cp:coreProperties>
</file>